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320" windowHeight="11760"/>
  </bookViews>
  <sheets>
    <sheet name="Planung 2014" sheetId="1" r:id="rId1"/>
    <sheet name="Nebenrechnung Umsätze Saison" sheetId="2" r:id="rId2"/>
  </sheets>
  <definedNames>
    <definedName name="_xlnm.Print_Area" localSheetId="0">'Planung 2014'!$A$1:$O$27</definedName>
  </definedNames>
  <calcPr calcId="145621"/>
</workbook>
</file>

<file path=xl/calcChain.xml><?xml version="1.0" encoding="utf-8"?>
<calcChain xmlns="http://schemas.openxmlformats.org/spreadsheetml/2006/main">
  <c r="O15" i="1" l="1"/>
  <c r="C22" i="1"/>
  <c r="D22" i="1"/>
  <c r="E22" i="1"/>
  <c r="F22" i="1"/>
  <c r="G22" i="1"/>
  <c r="H22" i="1"/>
  <c r="I22" i="1"/>
  <c r="J22" i="1"/>
  <c r="K22" i="1"/>
  <c r="L22" i="1"/>
  <c r="M22" i="1"/>
  <c r="N22" i="1"/>
  <c r="C23" i="1"/>
  <c r="D23" i="1"/>
  <c r="E23" i="1"/>
  <c r="F23" i="1"/>
  <c r="G23" i="1"/>
  <c r="H23" i="1"/>
  <c r="I23" i="1"/>
  <c r="J23" i="1"/>
  <c r="K23" i="1"/>
  <c r="L23" i="1"/>
  <c r="M23" i="1"/>
  <c r="N23" i="1"/>
  <c r="C24" i="1"/>
  <c r="D24" i="1"/>
  <c r="E24" i="1"/>
  <c r="F24" i="1"/>
  <c r="G24" i="1"/>
  <c r="H24" i="1"/>
  <c r="I24" i="1"/>
  <c r="J24" i="1"/>
  <c r="K24" i="1"/>
  <c r="L24" i="1"/>
  <c r="M24" i="1"/>
  <c r="N24" i="1"/>
  <c r="C25" i="1"/>
  <c r="D25" i="1"/>
  <c r="E25" i="1"/>
  <c r="F25" i="1"/>
  <c r="G25" i="1"/>
  <c r="H25" i="1"/>
  <c r="I25" i="1"/>
  <c r="J25" i="1"/>
  <c r="K25" i="1"/>
  <c r="L25" i="1"/>
  <c r="M25" i="1"/>
  <c r="N25" i="1"/>
  <c r="C10" i="1" l="1"/>
  <c r="D10" i="1"/>
  <c r="E10" i="1"/>
  <c r="F10" i="1"/>
  <c r="G10" i="1"/>
  <c r="H10" i="1"/>
  <c r="I10" i="1"/>
  <c r="J10" i="1"/>
  <c r="K10" i="1"/>
  <c r="L10" i="1"/>
  <c r="M10" i="1"/>
  <c r="N10" i="1"/>
  <c r="O39" i="2"/>
  <c r="O36" i="2"/>
  <c r="D13" i="1"/>
  <c r="E13" i="1"/>
  <c r="F13" i="1"/>
  <c r="G13" i="1"/>
  <c r="H13" i="1"/>
  <c r="I13" i="1"/>
  <c r="J13" i="1"/>
  <c r="K13" i="1"/>
  <c r="L13" i="1"/>
  <c r="M13" i="1"/>
  <c r="N13" i="1"/>
  <c r="D14" i="1"/>
  <c r="E14" i="1"/>
  <c r="F14" i="1"/>
  <c r="G14" i="1"/>
  <c r="H14" i="1"/>
  <c r="I14" i="1"/>
  <c r="J14" i="1"/>
  <c r="K14" i="1"/>
  <c r="L14" i="1"/>
  <c r="M14" i="1"/>
  <c r="N14" i="1"/>
  <c r="D16" i="1"/>
  <c r="E16" i="1"/>
  <c r="F16" i="1"/>
  <c r="G16" i="1"/>
  <c r="H16" i="1"/>
  <c r="I16" i="1"/>
  <c r="J16" i="1"/>
  <c r="K16" i="1"/>
  <c r="L16" i="1"/>
  <c r="M16" i="1"/>
  <c r="N16" i="1"/>
  <c r="D17" i="1"/>
  <c r="E17" i="1"/>
  <c r="F17" i="1"/>
  <c r="G17" i="1"/>
  <c r="H17" i="1"/>
  <c r="I17" i="1"/>
  <c r="J17" i="1"/>
  <c r="K17" i="1"/>
  <c r="L17" i="1"/>
  <c r="M17" i="1"/>
  <c r="N17" i="1"/>
  <c r="D18" i="1"/>
  <c r="E18" i="1"/>
  <c r="F18" i="1"/>
  <c r="G18" i="1"/>
  <c r="H18" i="1"/>
  <c r="I18" i="1"/>
  <c r="J18" i="1"/>
  <c r="K18" i="1"/>
  <c r="L18" i="1"/>
  <c r="M18" i="1"/>
  <c r="N18" i="1"/>
  <c r="D19" i="1"/>
  <c r="E19" i="1"/>
  <c r="F19" i="1"/>
  <c r="G19" i="1"/>
  <c r="H19" i="1"/>
  <c r="I19" i="1"/>
  <c r="J19" i="1"/>
  <c r="K19" i="1"/>
  <c r="L19" i="1"/>
  <c r="M19" i="1"/>
  <c r="N19" i="1"/>
  <c r="C18" i="1"/>
  <c r="C17" i="1"/>
  <c r="C16" i="1"/>
  <c r="C14" i="1"/>
  <c r="C13" i="1"/>
  <c r="D12" i="1"/>
  <c r="E12" i="1"/>
  <c r="F12" i="1"/>
  <c r="G12" i="1"/>
  <c r="H12" i="1"/>
  <c r="I12" i="1"/>
  <c r="J12" i="1"/>
  <c r="K12" i="1"/>
  <c r="L12" i="1"/>
  <c r="M12" i="1"/>
  <c r="N12" i="1"/>
  <c r="C12" i="1"/>
  <c r="D11" i="1"/>
  <c r="E11" i="1"/>
  <c r="F11" i="1"/>
  <c r="G11" i="1"/>
  <c r="H11" i="1"/>
  <c r="I11" i="1"/>
  <c r="J11" i="1"/>
  <c r="K11" i="1"/>
  <c r="L11" i="1"/>
  <c r="M11" i="1"/>
  <c r="N11" i="1"/>
  <c r="C11" i="1"/>
  <c r="O26" i="2"/>
  <c r="O23" i="2"/>
  <c r="C19" i="1"/>
  <c r="O7" i="2"/>
  <c r="K37" i="2" s="1"/>
  <c r="O10" i="2"/>
  <c r="K40" i="2" s="1"/>
  <c r="M27" i="2" l="1"/>
  <c r="K42" i="2"/>
  <c r="K11" i="2"/>
  <c r="C27" i="2"/>
  <c r="I11" i="2"/>
  <c r="G27" i="2"/>
  <c r="I27" i="2"/>
  <c r="J27" i="2"/>
  <c r="L11" i="2"/>
  <c r="F11" i="2"/>
  <c r="D27" i="2"/>
  <c r="H11" i="2"/>
  <c r="N11" i="2"/>
  <c r="H27" i="2"/>
  <c r="F27" i="2"/>
  <c r="G11" i="2"/>
  <c r="E27" i="2"/>
  <c r="F24" i="2"/>
  <c r="M8" i="2"/>
  <c r="I8" i="2"/>
  <c r="L24" i="2"/>
  <c r="M24" i="2"/>
  <c r="M29" i="2" s="1"/>
  <c r="G8" i="2"/>
  <c r="E8" i="2"/>
  <c r="E13" i="2" s="1"/>
  <c r="H24" i="2"/>
  <c r="I24" i="2"/>
  <c r="L8" i="2"/>
  <c r="D24" i="2"/>
  <c r="E24" i="2"/>
  <c r="E29" i="2" s="1"/>
  <c r="H8" i="2"/>
  <c r="C24" i="2"/>
  <c r="N8" i="2"/>
  <c r="N13" i="2" s="1"/>
  <c r="K24" i="2"/>
  <c r="J8" i="2"/>
  <c r="C8" i="2"/>
  <c r="N24" i="2"/>
  <c r="D8" i="2"/>
  <c r="F8" i="2"/>
  <c r="F13" i="2" s="1"/>
  <c r="K8" i="2"/>
  <c r="J24" i="2"/>
  <c r="F37" i="2"/>
  <c r="E40" i="2"/>
  <c r="L40" i="2"/>
  <c r="M11" i="2"/>
  <c r="D11" i="2"/>
  <c r="L37" i="2"/>
  <c r="M40" i="2"/>
  <c r="G37" i="2"/>
  <c r="F40" i="2"/>
  <c r="N40" i="2"/>
  <c r="J11" i="2"/>
  <c r="N27" i="2"/>
  <c r="L27" i="2"/>
  <c r="G24" i="2"/>
  <c r="H37" i="2"/>
  <c r="M37" i="2"/>
  <c r="G40" i="2"/>
  <c r="C37" i="2"/>
  <c r="I37" i="2"/>
  <c r="N37" i="2"/>
  <c r="H40" i="2"/>
  <c r="J37" i="2"/>
  <c r="I40" i="2"/>
  <c r="D37" i="2"/>
  <c r="C40" i="2"/>
  <c r="J40" i="2"/>
  <c r="E11" i="2"/>
  <c r="C11" i="2"/>
  <c r="K27" i="2"/>
  <c r="K29" i="2" s="1"/>
  <c r="E37" i="2"/>
  <c r="D40" i="2"/>
  <c r="I13" i="2" l="1"/>
  <c r="I6" i="1" s="1"/>
  <c r="I8" i="1" s="1"/>
  <c r="I29" i="1" s="1"/>
  <c r="G13" i="2"/>
  <c r="D13" i="2"/>
  <c r="C13" i="2"/>
  <c r="M13" i="2"/>
  <c r="M6" i="1" s="1"/>
  <c r="M8" i="1" s="1"/>
  <c r="M29" i="1" s="1"/>
  <c r="J13" i="2"/>
  <c r="J6" i="1" s="1"/>
  <c r="J8" i="1" s="1"/>
  <c r="J29" i="1" s="1"/>
  <c r="K13" i="2"/>
  <c r="K6" i="1" s="1"/>
  <c r="K8" i="1" s="1"/>
  <c r="K29" i="1" s="1"/>
  <c r="H13" i="2"/>
  <c r="H6" i="1" s="1"/>
  <c r="H8" i="1" s="1"/>
  <c r="H29" i="1" s="1"/>
  <c r="L13" i="2"/>
  <c r="L6" i="1" s="1"/>
  <c r="L8" i="1" s="1"/>
  <c r="L29" i="1" s="1"/>
  <c r="N42" i="2"/>
  <c r="D29" i="2"/>
  <c r="N29" i="2"/>
  <c r="L29" i="2"/>
  <c r="G6" i="1"/>
  <c r="G8" i="1" s="1"/>
  <c r="G29" i="1" s="1"/>
  <c r="N6" i="1"/>
  <c r="N8" i="1" s="1"/>
  <c r="N29" i="1" s="1"/>
  <c r="D42" i="2"/>
  <c r="M42" i="2"/>
  <c r="J29" i="2"/>
  <c r="I29" i="2"/>
  <c r="F29" i="2"/>
  <c r="H42" i="2"/>
  <c r="H29" i="2"/>
  <c r="E42" i="2"/>
  <c r="J42" i="2"/>
  <c r="L42" i="2"/>
  <c r="C29" i="2"/>
  <c r="E6" i="1"/>
  <c r="E8" i="1" s="1"/>
  <c r="E29" i="1" s="1"/>
  <c r="O8" i="2"/>
  <c r="F6" i="1"/>
  <c r="F8" i="1" s="1"/>
  <c r="F29" i="1" s="1"/>
  <c r="D6" i="1"/>
  <c r="D8" i="1" s="1"/>
  <c r="D29" i="1" s="1"/>
  <c r="F42" i="2"/>
  <c r="G42" i="2"/>
  <c r="O24" i="2"/>
  <c r="G29" i="2"/>
  <c r="O27" i="2"/>
  <c r="I42" i="2"/>
  <c r="O37" i="2"/>
  <c r="C42" i="2"/>
  <c r="O11" i="2"/>
  <c r="O40" i="2"/>
  <c r="I9" i="1" l="1"/>
  <c r="D9" i="1"/>
  <c r="D20" i="1" s="1"/>
  <c r="N9" i="1"/>
  <c r="N20" i="1" s="1"/>
  <c r="K9" i="1"/>
  <c r="K20" i="1" s="1"/>
  <c r="J9" i="1"/>
  <c r="J20" i="1" s="1"/>
  <c r="M9" i="1"/>
  <c r="M20" i="1" s="1"/>
  <c r="F9" i="1"/>
  <c r="F20" i="1" s="1"/>
  <c r="G9" i="1"/>
  <c r="G20" i="1" s="1"/>
  <c r="O42" i="2"/>
  <c r="E9" i="1"/>
  <c r="E20" i="1" s="1"/>
  <c r="O29" i="2"/>
  <c r="L9" i="1"/>
  <c r="L20" i="1" s="1"/>
  <c r="H9" i="1"/>
  <c r="H20" i="1" s="1"/>
  <c r="O13" i="2"/>
  <c r="C6" i="1"/>
  <c r="C8" i="1" s="1"/>
  <c r="I20" i="1"/>
  <c r="C9" i="1" l="1"/>
  <c r="C29" i="1"/>
  <c r="O9" i="1"/>
  <c r="O20" i="1" s="1"/>
  <c r="C20" i="1"/>
  <c r="O21" i="1" l="1"/>
  <c r="O26" i="1" l="1"/>
  <c r="C21" i="1"/>
  <c r="C26" i="1" s="1"/>
  <c r="K21" i="1"/>
  <c r="D21" i="1"/>
  <c r="D26" i="1" s="1"/>
  <c r="L21" i="1"/>
  <c r="L26" i="1" s="1"/>
  <c r="E21" i="1"/>
  <c r="E26" i="1" s="1"/>
  <c r="M21" i="1"/>
  <c r="M26" i="1" s="1"/>
  <c r="J21" i="1"/>
  <c r="J26" i="1" s="1"/>
  <c r="F21" i="1"/>
  <c r="N21" i="1"/>
  <c r="G21" i="1"/>
  <c r="G26" i="1" s="1"/>
  <c r="I21" i="1"/>
  <c r="I26" i="1" s="1"/>
  <c r="H21" i="1"/>
  <c r="H26" i="1" s="1"/>
  <c r="N26" i="1"/>
  <c r="K26" i="1"/>
  <c r="F26" i="1"/>
</calcChain>
</file>

<file path=xl/sharedStrings.xml><?xml version="1.0" encoding="utf-8"?>
<sst xmlns="http://schemas.openxmlformats.org/spreadsheetml/2006/main" count="80" uniqueCount="47">
  <si>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</si>
  <si>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</si>
  <si>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</si>
  <si>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</si>
  <si>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</si>
  <si>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</si>
  <si>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</si>
  <si>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</si>
  <si>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</si>
  <si>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</si>
  <si>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</si>
  <si>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</si>
  <si>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Summen</t>
  </si>
  <si>
    <t>Gesamtleistung</t>
  </si>
  <si>
    <t>Wareneinkauf</t>
  </si>
  <si>
    <t>Personalaufwand</t>
  </si>
  <si>
    <t>Raumkosten</t>
  </si>
  <si>
    <t>Versicherungen</t>
  </si>
  <si>
    <t>Fahrzeuge</t>
  </si>
  <si>
    <t>Werbung</t>
  </si>
  <si>
    <t>Porto/Telefon</t>
  </si>
  <si>
    <t>Rechts-/Beratungskosten</t>
  </si>
  <si>
    <t>sonstiges</t>
  </si>
  <si>
    <t>Zinsen</t>
  </si>
  <si>
    <t>Unternehmensergebnis</t>
  </si>
  <si>
    <t>Privatentnahmen</t>
  </si>
  <si>
    <t>Steuern</t>
  </si>
  <si>
    <t>Rückzahlung Lieferanten</t>
  </si>
  <si>
    <t>Saldo</t>
  </si>
  <si>
    <t>Umsatz nach Saison</t>
  </si>
  <si>
    <t>Mittelwert %-Anteile</t>
  </si>
  <si>
    <t>Umsatzverteilung</t>
  </si>
  <si>
    <t>Wareineinkauf 2012</t>
  </si>
  <si>
    <t>% vom Umsatz</t>
  </si>
  <si>
    <t>Wareneinkauf 2013</t>
  </si>
  <si>
    <t>%-vom Umsatz</t>
  </si>
  <si>
    <t>Gesamtleistung 2012</t>
  </si>
  <si>
    <t>Gesamtleistung 2013</t>
  </si>
  <si>
    <t>%-Anteile / Monat</t>
  </si>
  <si>
    <t>Personalaufwand vom Umsatz</t>
  </si>
  <si>
    <t>Personalaufwand 2012</t>
  </si>
  <si>
    <t>Personalaufwand 2013</t>
  </si>
  <si>
    <t>Budgetplan 2014 Zimmerei Holzwurm</t>
  </si>
  <si>
    <t>Investitionen</t>
  </si>
  <si>
    <t>Rückzahlung Mutter</t>
  </si>
  <si>
    <t>Rückzahlung Hausbank</t>
  </si>
  <si>
    <t>Auftragsgröße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</si>
</sst>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0.0%"/>
    <numFmt numFmtId="169" formatCode="0.0"/>
  </numFmts>
  <fonts count="5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9" fontId="0" fillId="0" borderId="0" xfId="1" applyFont="1" applyAlignment="1">
      <alignment horizontal="center"/>
    </xf>
    <xf numFmtId="164" fontId="0" fillId="0" borderId="0" xfId="2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2" applyNumberFormat="1" applyFont="1"/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/>
    </xf>
    <xf numFmtId="164" fontId="0" fillId="0" borderId="19" xfId="2" applyNumberFormat="1" applyFont="1" applyBorder="1"/>
    <xf numFmtId="165" fontId="0" fillId="0" borderId="19" xfId="1" applyNumberFormat="1" applyFont="1" applyBorder="1" applyAlignment="1">
      <alignment horizontal="center"/>
    </xf>
    <xf numFmtId="164" fontId="0" fillId="0" borderId="19" xfId="2" applyNumberFormat="1" applyFont="1" applyBorder="1" applyAlignment="1">
      <alignment horizontal="right"/>
    </xf>
    <xf numFmtId="165" fontId="0" fillId="0" borderId="19" xfId="1" applyNumberFormat="1" applyFont="1" applyBorder="1"/>
    <xf numFmtId="0" fontId="0" fillId="0" borderId="20" xfId="0" applyBorder="1" applyAlignment="1">
      <alignment horizontal="center"/>
    </xf>
    <xf numFmtId="164" fontId="0" fillId="0" borderId="21" xfId="2" applyNumberFormat="1" applyFont="1" applyBorder="1"/>
    <xf numFmtId="165" fontId="0" fillId="0" borderId="21" xfId="1" applyNumberFormat="1" applyFont="1" applyBorder="1" applyAlignment="1">
      <alignment horizontal="center"/>
    </xf>
    <xf numFmtId="164" fontId="0" fillId="0" borderId="21" xfId="2" applyNumberFormat="1" applyFont="1" applyBorder="1" applyAlignment="1">
      <alignment horizontal="right"/>
    </xf>
    <xf numFmtId="165" fontId="0" fillId="0" borderId="21" xfId="1" applyNumberFormat="1" applyFont="1" applyBorder="1"/>
    <xf numFmtId="0" fontId="0" fillId="0" borderId="22" xfId="0" applyBorder="1" applyAlignment="1">
      <alignment horizontal="right"/>
    </xf>
    <xf numFmtId="165" fontId="0" fillId="0" borderId="23" xfId="1" applyNumberFormat="1" applyFont="1" applyBorder="1"/>
    <xf numFmtId="165" fontId="0" fillId="0" borderId="24" xfId="1" applyNumberFormat="1" applyFont="1" applyBorder="1"/>
    <xf numFmtId="9" fontId="0" fillId="0" borderId="2" xfId="1" applyFont="1" applyBorder="1" applyAlignment="1">
      <alignment horizontal="center"/>
    </xf>
    <xf numFmtId="0" fontId="0" fillId="0" borderId="25" xfId="0" applyBorder="1" applyAlignment="1">
      <alignment horizontal="right"/>
    </xf>
    <xf numFmtId="165" fontId="0" fillId="0" borderId="26" xfId="1" applyNumberFormat="1" applyFont="1" applyBorder="1" applyAlignment="1">
      <alignment horizontal="center"/>
    </xf>
    <xf numFmtId="165" fontId="0" fillId="0" borderId="27" xfId="1" applyNumberFormat="1" applyFont="1" applyBorder="1" applyAlignment="1">
      <alignment horizontal="center"/>
    </xf>
    <xf numFmtId="9" fontId="0" fillId="0" borderId="28" xfId="1" applyFont="1" applyBorder="1" applyAlignment="1">
      <alignment horizontal="center"/>
    </xf>
    <xf numFmtId="0" fontId="2" fillId="0" borderId="0" xfId="0" applyFont="1"/>
    <xf numFmtId="165" fontId="0" fillId="0" borderId="26" xfId="1" applyNumberFormat="1" applyFont="1" applyBorder="1"/>
    <xf numFmtId="0" fontId="0" fillId="0" borderId="19" xfId="0" applyBorder="1"/>
    <xf numFmtId="165" fontId="0" fillId="0" borderId="27" xfId="1" applyNumberFormat="1" applyFont="1" applyBorder="1"/>
    <xf numFmtId="0" fontId="0" fillId="0" borderId="21" xfId="0" applyBorder="1"/>
    <xf numFmtId="9" fontId="0" fillId="2" borderId="28" xfId="1" applyFont="1" applyFill="1" applyBorder="1" applyAlignment="1">
      <alignment horizontal="center"/>
    </xf>
    <xf numFmtId="165" fontId="0" fillId="3" borderId="2" xfId="0" applyNumberFormat="1" applyFill="1" applyBorder="1"/>
    <xf numFmtId="0" fontId="4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4" borderId="0" xfId="0" applyFill="1"/>
    <xf numFmtId="0" fontId="0" fillId="4" borderId="0" xfId="0" applyFont="1" applyFill="1"/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right"/>
    </xf>
    <xf numFmtId="165" fontId="0" fillId="4" borderId="0" xfId="1" applyNumberFormat="1" applyFont="1" applyFill="1" applyAlignment="1">
      <alignment horizontal="center"/>
    </xf>
    <xf numFmtId="0" fontId="0" fillId="4" borderId="8" xfId="0" applyFill="1" applyBorder="1"/>
    <xf numFmtId="17" fontId="0" fillId="4" borderId="4" xfId="0" applyNumberFormat="1" applyFill="1" applyBorder="1" applyAlignment="1">
      <alignment horizontal="center"/>
    </xf>
    <xf numFmtId="17" fontId="0" fillId="4" borderId="12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9" xfId="0" applyFill="1" applyBorder="1" applyAlignment="1">
      <alignment horizontal="right"/>
    </xf>
    <xf numFmtId="38" fontId="0" fillId="4" borderId="5" xfId="0" applyNumberFormat="1" applyFill="1" applyBorder="1" applyAlignment="1">
      <alignment horizontal="center"/>
    </xf>
    <xf numFmtId="38" fontId="0" fillId="4" borderId="13" xfId="0" applyNumberFormat="1" applyFill="1" applyBorder="1" applyAlignment="1">
      <alignment horizontal="center"/>
    </xf>
    <xf numFmtId="38" fontId="0" fillId="4" borderId="1" xfId="0" applyNumberFormat="1" applyFill="1" applyBorder="1" applyAlignment="1">
      <alignment horizontal="center"/>
    </xf>
    <xf numFmtId="0" fontId="0" fillId="4" borderId="10" xfId="0" applyFill="1" applyBorder="1" applyAlignment="1">
      <alignment horizontal="right"/>
    </xf>
    <xf numFmtId="38" fontId="0" fillId="4" borderId="6" xfId="0" applyNumberFormat="1" applyFill="1" applyBorder="1" applyAlignment="1">
      <alignment horizontal="center"/>
    </xf>
    <xf numFmtId="38" fontId="0" fillId="4" borderId="14" xfId="0" applyNumberFormat="1" applyFill="1" applyBorder="1" applyAlignment="1">
      <alignment horizontal="center"/>
    </xf>
    <xf numFmtId="38" fontId="0" fillId="4" borderId="0" xfId="0" applyNumberFormat="1" applyFill="1" applyAlignment="1">
      <alignment horizontal="center"/>
    </xf>
    <xf numFmtId="0" fontId="0" fillId="4" borderId="11" xfId="0" applyFill="1" applyBorder="1" applyAlignment="1">
      <alignment horizontal="right"/>
    </xf>
    <xf numFmtId="38" fontId="0" fillId="4" borderId="7" xfId="0" applyNumberFormat="1" applyFill="1" applyBorder="1" applyAlignment="1">
      <alignment horizontal="center"/>
    </xf>
    <xf numFmtId="38" fontId="0" fillId="4" borderId="15" xfId="0" applyNumberFormat="1" applyFill="1" applyBorder="1" applyAlignment="1">
      <alignment horizontal="center"/>
    </xf>
    <xf numFmtId="38" fontId="0" fillId="4" borderId="2" xfId="0" applyNumberFormat="1" applyFill="1" applyBorder="1" applyAlignment="1">
      <alignment horizontal="center"/>
    </xf>
    <xf numFmtId="38" fontId="0" fillId="4" borderId="0" xfId="0" applyNumberFormat="1" applyFill="1" applyBorder="1" applyAlignment="1">
      <alignment horizontal="center"/>
    </xf>
    <xf numFmtId="38" fontId="0" fillId="4" borderId="6" xfId="2" applyNumberFormat="1" applyFont="1" applyFill="1" applyBorder="1" applyAlignment="1">
      <alignment horizontal="center"/>
    </xf>
    <xf numFmtId="38" fontId="0" fillId="4" borderId="14" xfId="2" applyNumberFormat="1" applyFont="1" applyFill="1" applyBorder="1" applyAlignment="1">
      <alignment horizontal="center"/>
    </xf>
    <xf numFmtId="38" fontId="0" fillId="4" borderId="0" xfId="2" applyNumberFormat="1" applyFont="1" applyFill="1" applyAlignment="1">
      <alignment horizontal="center"/>
    </xf>
    <xf numFmtId="38" fontId="0" fillId="4" borderId="5" xfId="2" applyNumberFormat="1" applyFont="1" applyFill="1" applyBorder="1" applyAlignment="1">
      <alignment horizontal="center"/>
    </xf>
    <xf numFmtId="38" fontId="0" fillId="4" borderId="13" xfId="2" applyNumberFormat="1" applyFont="1" applyFill="1" applyBorder="1" applyAlignment="1">
      <alignment horizontal="center"/>
    </xf>
    <xf numFmtId="38" fontId="0" fillId="4" borderId="1" xfId="2" applyNumberFormat="1" applyFont="1" applyFill="1" applyBorder="1" applyAlignment="1">
      <alignment horizontal="center"/>
    </xf>
    <xf numFmtId="169" fontId="0" fillId="4" borderId="0" xfId="0" applyNumberFormat="1" applyFill="1"/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tabSelected="1" zoomScale="130" zoomScaleNormal="130" zoomScaleSheetLayoutView="160" workbookViewId="0">
      <selection activeCell="F30" sqref="F30"/>
    </sheetView>
  </sheetViews>
  <sheetFormatPr baseColWidth="10" defaultRowHeight="12.75" x14ac:dyDescent="0.2"/>
  <cols>
    <col min="1" max="1" width="2.140625" customWidth="1"/>
    <col min="2" max="2" width="22.28515625" bestFit="1" customWidth="1"/>
    <col min="3" max="3" width="8.7109375" bestFit="1" customWidth="1"/>
    <col min="4" max="4" width="9" bestFit="1" customWidth="1"/>
    <col min="5" max="5" width="9.42578125" bestFit="1" customWidth="1"/>
    <col min="6" max="7" width="8.7109375" bestFit="1" customWidth="1"/>
    <col min="8" max="8" width="9.140625" bestFit="1" customWidth="1"/>
    <col min="9" max="9" width="9.42578125" bestFit="1" customWidth="1"/>
    <col min="10" max="10" width="8.7109375" bestFit="1" customWidth="1"/>
    <col min="11" max="11" width="9" bestFit="1" customWidth="1"/>
    <col min="12" max="12" width="9.140625" bestFit="1" customWidth="1"/>
    <col min="13" max="13" width="9.7109375" bestFit="1" customWidth="1"/>
    <col min="14" max="14" width="8.7109375" bestFit="1" customWidth="1"/>
    <col min="15" max="15" width="10.42578125" bestFit="1" customWidth="1"/>
  </cols>
  <sheetData>
    <row r="1" spans="1:28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x14ac:dyDescent="0.2">
      <c r="A2" s="36"/>
      <c r="B2" s="36"/>
      <c r="C2" s="36"/>
      <c r="D2" s="37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ht="18" x14ac:dyDescent="0.25">
      <c r="A4" s="36"/>
      <c r="B4" s="36"/>
      <c r="C4" s="38" t="s">
        <v>42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</row>
    <row r="5" spans="1:28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8" x14ac:dyDescent="0.2">
      <c r="A6" s="36"/>
      <c r="B6" s="39" t="s">
        <v>31</v>
      </c>
      <c r="C6" s="40">
        <f>'Nebenrechnung Umsätze Saison'!C13</f>
        <v>2.2777103576504025E-2</v>
      </c>
      <c r="D6" s="40">
        <f>'Nebenrechnung Umsätze Saison'!D13</f>
        <v>6.0509848319464196E-2</v>
      </c>
      <c r="E6" s="40">
        <f>'Nebenrechnung Umsätze Saison'!E13</f>
        <v>6.8008654403573357E-2</v>
      </c>
      <c r="F6" s="40">
        <f>'Nebenrechnung Umsätze Saison'!F13</f>
        <v>7.7707800559187148E-2</v>
      </c>
      <c r="G6" s="40">
        <f>'Nebenrechnung Umsätze Saison'!G13</f>
        <v>7.2594434932518895E-2</v>
      </c>
      <c r="H6" s="40">
        <f>'Nebenrechnung Umsätze Saison'!H13</f>
        <v>0.1160157414721058</v>
      </c>
      <c r="I6" s="40">
        <f>'Nebenrechnung Umsätze Saison'!I13</f>
        <v>0.12387818961144563</v>
      </c>
      <c r="J6" s="40">
        <f>'Nebenrechnung Umsätze Saison'!J13</f>
        <v>8.9409936738224893E-2</v>
      </c>
      <c r="K6" s="40">
        <f>'Nebenrechnung Umsätze Saison'!K13</f>
        <v>6.0426474397342889E-2</v>
      </c>
      <c r="L6" s="40">
        <f>'Nebenrechnung Umsätze Saison'!L13</f>
        <v>8.0121242209055463E-2</v>
      </c>
      <c r="M6" s="40">
        <f>'Nebenrechnung Umsätze Saison'!M13</f>
        <v>0.17229280661017404</v>
      </c>
      <c r="N6" s="40">
        <f>'Nebenrechnung Umsätze Saison'!N13</f>
        <v>5.6257767170403691E-2</v>
      </c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x14ac:dyDescent="0.2">
      <c r="A7" s="36"/>
      <c r="B7" s="41"/>
      <c r="C7" s="42">
        <v>41640</v>
      </c>
      <c r="D7" s="42">
        <v>41671</v>
      </c>
      <c r="E7" s="42">
        <v>41699</v>
      </c>
      <c r="F7" s="42">
        <v>41730</v>
      </c>
      <c r="G7" s="42">
        <v>41760</v>
      </c>
      <c r="H7" s="42">
        <v>41791</v>
      </c>
      <c r="I7" s="42">
        <v>41821</v>
      </c>
      <c r="J7" s="42">
        <v>41852</v>
      </c>
      <c r="K7" s="42">
        <v>41883</v>
      </c>
      <c r="L7" s="42">
        <v>41913</v>
      </c>
      <c r="M7" s="42">
        <v>41944</v>
      </c>
      <c r="N7" s="43">
        <v>41974</v>
      </c>
      <c r="O7" s="44" t="s">
        <v>12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28" ht="13.5" thickBot="1" x14ac:dyDescent="0.25">
      <c r="A8" s="36"/>
      <c r="B8" s="45" t="s">
        <v>13</v>
      </c>
      <c r="C8" s="46">
        <f>$O$8*C6</f>
        <v>9794.1545378967312</v>
      </c>
      <c r="D8" s="46">
        <f t="shared" ref="D8:N8" si="0">$O$8*D6</f>
        <v>26019.234777369606</v>
      </c>
      <c r="E8" s="46">
        <f t="shared" si="0"/>
        <v>29243.721393536543</v>
      </c>
      <c r="F8" s="46">
        <f t="shared" si="0"/>
        <v>33414.354240450477</v>
      </c>
      <c r="G8" s="46">
        <f t="shared" si="0"/>
        <v>31215.607020983123</v>
      </c>
      <c r="H8" s="46">
        <f t="shared" si="0"/>
        <v>49886.768833005495</v>
      </c>
      <c r="I8" s="46">
        <f t="shared" si="0"/>
        <v>53267.621532921621</v>
      </c>
      <c r="J8" s="46">
        <f t="shared" si="0"/>
        <v>38446.272797436701</v>
      </c>
      <c r="K8" s="46">
        <f t="shared" si="0"/>
        <v>25983.383990857441</v>
      </c>
      <c r="L8" s="46">
        <f t="shared" si="0"/>
        <v>34452.134149893849</v>
      </c>
      <c r="M8" s="46">
        <f t="shared" si="0"/>
        <v>74085.906842374839</v>
      </c>
      <c r="N8" s="47">
        <f t="shared" si="0"/>
        <v>24190.839883273587</v>
      </c>
      <c r="O8" s="48">
        <v>430000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1:28" x14ac:dyDescent="0.2">
      <c r="A9" s="36"/>
      <c r="B9" s="49" t="s">
        <v>14</v>
      </c>
      <c r="C9" s="50">
        <f>-C8*'Nebenrechnung Umsätze Saison'!$O$27</f>
        <v>-3737.9142733001809</v>
      </c>
      <c r="D9" s="50">
        <f>-D8*'Nebenrechnung Umsätze Saison'!$O$27</f>
        <v>-9930.1750527171207</v>
      </c>
      <c r="E9" s="50">
        <f>-E8*'Nebenrechnung Umsätze Saison'!$O$27</f>
        <v>-11160.792202977455</v>
      </c>
      <c r="F9" s="50">
        <f>-F8*'Nebenrechnung Umsätze Saison'!$O$27</f>
        <v>-12752.503665856002</v>
      </c>
      <c r="G9" s="50">
        <f>-G8*'Nebenrechnung Umsätze Saison'!$O$27</f>
        <v>-11913.357358410554</v>
      </c>
      <c r="H9" s="50">
        <f>-H8*'Nebenrechnung Umsätze Saison'!$O$27</f>
        <v>-19039.158974692094</v>
      </c>
      <c r="I9" s="50">
        <f>-I8*'Nebenrechnung Umsätze Saison'!$O$27</f>
        <v>-20329.452844780015</v>
      </c>
      <c r="J9" s="50">
        <f>-J8*'Nebenrechnung Umsätze Saison'!$O$27</f>
        <v>-14672.92263856725</v>
      </c>
      <c r="K9" s="50">
        <f>-K8*'Nebenrechnung Umsätze Saison'!$O$27</f>
        <v>-9916.4926908456255</v>
      </c>
      <c r="L9" s="50">
        <f>-L8*'Nebenrechnung Umsätze Saison'!$O$27</f>
        <v>-13148.569739864017</v>
      </c>
      <c r="M9" s="50">
        <f>-M8*'Nebenrechnung Umsätze Saison'!$O$27</f>
        <v>-28274.698705741448</v>
      </c>
      <c r="N9" s="51">
        <f>-N8*'Nebenrechnung Umsätze Saison'!$O$27</f>
        <v>-9232.3727722419408</v>
      </c>
      <c r="O9" s="52">
        <f>SUM(C9:N9)</f>
        <v>-164108.41091999371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</row>
    <row r="10" spans="1:28" x14ac:dyDescent="0.2">
      <c r="A10" s="36"/>
      <c r="B10" s="49" t="s">
        <v>15</v>
      </c>
      <c r="C10" s="50">
        <f>$O$10/12</f>
        <v>-7083.333333333333</v>
      </c>
      <c r="D10" s="50">
        <f t="shared" ref="D10:N10" si="1">$O$10/12</f>
        <v>-7083.333333333333</v>
      </c>
      <c r="E10" s="50">
        <f t="shared" si="1"/>
        <v>-7083.333333333333</v>
      </c>
      <c r="F10" s="50">
        <f t="shared" si="1"/>
        <v>-7083.333333333333</v>
      </c>
      <c r="G10" s="50">
        <f t="shared" si="1"/>
        <v>-7083.333333333333</v>
      </c>
      <c r="H10" s="50">
        <f t="shared" si="1"/>
        <v>-7083.333333333333</v>
      </c>
      <c r="I10" s="50">
        <f t="shared" si="1"/>
        <v>-7083.333333333333</v>
      </c>
      <c r="J10" s="50">
        <f t="shared" si="1"/>
        <v>-7083.333333333333</v>
      </c>
      <c r="K10" s="50">
        <f t="shared" si="1"/>
        <v>-7083.333333333333</v>
      </c>
      <c r="L10" s="50">
        <f t="shared" si="1"/>
        <v>-7083.333333333333</v>
      </c>
      <c r="M10" s="50">
        <f t="shared" si="1"/>
        <v>-7083.333333333333</v>
      </c>
      <c r="N10" s="51">
        <f t="shared" si="1"/>
        <v>-7083.333333333333</v>
      </c>
      <c r="O10" s="52">
        <v>-85000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</row>
    <row r="11" spans="1:28" x14ac:dyDescent="0.2">
      <c r="A11" s="36"/>
      <c r="B11" s="49" t="s">
        <v>16</v>
      </c>
      <c r="C11" s="50">
        <f>$O$11/12</f>
        <v>-1083.3333333333333</v>
      </c>
      <c r="D11" s="50">
        <f t="shared" ref="D11:N11" si="2">$O$11/12</f>
        <v>-1083.3333333333333</v>
      </c>
      <c r="E11" s="50">
        <f t="shared" si="2"/>
        <v>-1083.3333333333333</v>
      </c>
      <c r="F11" s="50">
        <f t="shared" si="2"/>
        <v>-1083.3333333333333</v>
      </c>
      <c r="G11" s="50">
        <f t="shared" si="2"/>
        <v>-1083.3333333333333</v>
      </c>
      <c r="H11" s="50">
        <f t="shared" si="2"/>
        <v>-1083.3333333333333</v>
      </c>
      <c r="I11" s="50">
        <f t="shared" si="2"/>
        <v>-1083.3333333333333</v>
      </c>
      <c r="J11" s="50">
        <f t="shared" si="2"/>
        <v>-1083.3333333333333</v>
      </c>
      <c r="K11" s="50">
        <f t="shared" si="2"/>
        <v>-1083.3333333333333</v>
      </c>
      <c r="L11" s="50">
        <f t="shared" si="2"/>
        <v>-1083.3333333333333</v>
      </c>
      <c r="M11" s="50">
        <f t="shared" si="2"/>
        <v>-1083.3333333333333</v>
      </c>
      <c r="N11" s="51">
        <f t="shared" si="2"/>
        <v>-1083.3333333333333</v>
      </c>
      <c r="O11" s="52">
        <v>-13000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</row>
    <row r="12" spans="1:28" x14ac:dyDescent="0.2">
      <c r="A12" s="36"/>
      <c r="B12" s="49" t="s">
        <v>17</v>
      </c>
      <c r="C12" s="50">
        <f>$O$12/12</f>
        <v>-333.33333333333331</v>
      </c>
      <c r="D12" s="50">
        <f t="shared" ref="D12:N12" si="3">$O$12/12</f>
        <v>-333.33333333333331</v>
      </c>
      <c r="E12" s="50">
        <f t="shared" si="3"/>
        <v>-333.33333333333331</v>
      </c>
      <c r="F12" s="50">
        <f t="shared" si="3"/>
        <v>-333.33333333333331</v>
      </c>
      <c r="G12" s="50">
        <f t="shared" si="3"/>
        <v>-333.33333333333331</v>
      </c>
      <c r="H12" s="50">
        <f t="shared" si="3"/>
        <v>-333.33333333333331</v>
      </c>
      <c r="I12" s="50">
        <f t="shared" si="3"/>
        <v>-333.33333333333331</v>
      </c>
      <c r="J12" s="50">
        <f t="shared" si="3"/>
        <v>-333.33333333333331</v>
      </c>
      <c r="K12" s="50">
        <f t="shared" si="3"/>
        <v>-333.33333333333331</v>
      </c>
      <c r="L12" s="50">
        <f t="shared" si="3"/>
        <v>-333.33333333333331</v>
      </c>
      <c r="M12" s="50">
        <f t="shared" si="3"/>
        <v>-333.33333333333331</v>
      </c>
      <c r="N12" s="51">
        <f t="shared" si="3"/>
        <v>-333.33333333333331</v>
      </c>
      <c r="O12" s="52">
        <v>-4000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</row>
    <row r="13" spans="1:28" x14ac:dyDescent="0.2">
      <c r="A13" s="36"/>
      <c r="B13" s="49" t="s">
        <v>18</v>
      </c>
      <c r="C13" s="50">
        <f>$O$13/12</f>
        <v>-1666.6666666666667</v>
      </c>
      <c r="D13" s="50">
        <f t="shared" ref="D13:N13" si="4">$O$13/12</f>
        <v>-1666.6666666666667</v>
      </c>
      <c r="E13" s="50">
        <f t="shared" si="4"/>
        <v>-1666.6666666666667</v>
      </c>
      <c r="F13" s="50">
        <f t="shared" si="4"/>
        <v>-1666.6666666666667</v>
      </c>
      <c r="G13" s="50">
        <f t="shared" si="4"/>
        <v>-1666.6666666666667</v>
      </c>
      <c r="H13" s="50">
        <f t="shared" si="4"/>
        <v>-1666.6666666666667</v>
      </c>
      <c r="I13" s="50">
        <f t="shared" si="4"/>
        <v>-1666.6666666666667</v>
      </c>
      <c r="J13" s="50">
        <f t="shared" si="4"/>
        <v>-1666.6666666666667</v>
      </c>
      <c r="K13" s="50">
        <f t="shared" si="4"/>
        <v>-1666.6666666666667</v>
      </c>
      <c r="L13" s="50">
        <f t="shared" si="4"/>
        <v>-1666.6666666666667</v>
      </c>
      <c r="M13" s="50">
        <f t="shared" si="4"/>
        <v>-1666.6666666666667</v>
      </c>
      <c r="N13" s="51">
        <f t="shared" si="4"/>
        <v>-1666.6666666666667</v>
      </c>
      <c r="O13" s="52">
        <v>-20000</v>
      </c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</row>
    <row r="14" spans="1:28" x14ac:dyDescent="0.2">
      <c r="A14" s="36"/>
      <c r="B14" s="49" t="s">
        <v>19</v>
      </c>
      <c r="C14" s="50">
        <f>$O$14/12</f>
        <v>-183.33333333333334</v>
      </c>
      <c r="D14" s="50">
        <f t="shared" ref="D14:N14" si="5">$O$14/12</f>
        <v>-183.33333333333334</v>
      </c>
      <c r="E14" s="50">
        <f t="shared" si="5"/>
        <v>-183.33333333333334</v>
      </c>
      <c r="F14" s="50">
        <f t="shared" si="5"/>
        <v>-183.33333333333334</v>
      </c>
      <c r="G14" s="50">
        <f t="shared" si="5"/>
        <v>-183.33333333333334</v>
      </c>
      <c r="H14" s="50">
        <f t="shared" si="5"/>
        <v>-183.33333333333334</v>
      </c>
      <c r="I14" s="50">
        <f t="shared" si="5"/>
        <v>-183.33333333333334</v>
      </c>
      <c r="J14" s="50">
        <f t="shared" si="5"/>
        <v>-183.33333333333334</v>
      </c>
      <c r="K14" s="50">
        <f t="shared" si="5"/>
        <v>-183.33333333333334</v>
      </c>
      <c r="L14" s="50">
        <f t="shared" si="5"/>
        <v>-183.33333333333334</v>
      </c>
      <c r="M14" s="50">
        <f t="shared" si="5"/>
        <v>-183.33333333333334</v>
      </c>
      <c r="N14" s="51">
        <f t="shared" si="5"/>
        <v>-183.33333333333334</v>
      </c>
      <c r="O14" s="52">
        <v>-2200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</row>
    <row r="15" spans="1:28" x14ac:dyDescent="0.2">
      <c r="A15" s="36"/>
      <c r="B15" s="49" t="s">
        <v>43</v>
      </c>
      <c r="C15" s="50">
        <v>0</v>
      </c>
      <c r="D15" s="50">
        <v>0</v>
      </c>
      <c r="E15" s="50">
        <v>0</v>
      </c>
      <c r="F15" s="50">
        <v>-3000</v>
      </c>
      <c r="G15" s="50">
        <v>0</v>
      </c>
      <c r="H15" s="50">
        <v>0</v>
      </c>
      <c r="I15" s="50">
        <v>0</v>
      </c>
      <c r="J15" s="50">
        <v>-3000</v>
      </c>
      <c r="K15" s="50">
        <v>0</v>
      </c>
      <c r="L15" s="50">
        <v>0</v>
      </c>
      <c r="M15" s="50">
        <v>0</v>
      </c>
      <c r="N15" s="51">
        <v>0</v>
      </c>
      <c r="O15" s="52">
        <f>SUM(C15:N15)</f>
        <v>-6000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spans="1:28" x14ac:dyDescent="0.2">
      <c r="A16" s="36"/>
      <c r="B16" s="49" t="s">
        <v>20</v>
      </c>
      <c r="C16" s="50">
        <f>$O$16/12</f>
        <v>-133.33333333333334</v>
      </c>
      <c r="D16" s="50">
        <f t="shared" ref="D16:N16" si="6">$O$16/12</f>
        <v>-133.33333333333334</v>
      </c>
      <c r="E16" s="50">
        <f t="shared" si="6"/>
        <v>-133.33333333333334</v>
      </c>
      <c r="F16" s="50">
        <f t="shared" si="6"/>
        <v>-133.33333333333334</v>
      </c>
      <c r="G16" s="50">
        <f t="shared" si="6"/>
        <v>-133.33333333333334</v>
      </c>
      <c r="H16" s="50">
        <f t="shared" si="6"/>
        <v>-133.33333333333334</v>
      </c>
      <c r="I16" s="50">
        <f t="shared" si="6"/>
        <v>-133.33333333333334</v>
      </c>
      <c r="J16" s="50">
        <f t="shared" si="6"/>
        <v>-133.33333333333334</v>
      </c>
      <c r="K16" s="50">
        <f t="shared" si="6"/>
        <v>-133.33333333333334</v>
      </c>
      <c r="L16" s="50">
        <f t="shared" si="6"/>
        <v>-133.33333333333334</v>
      </c>
      <c r="M16" s="50">
        <f t="shared" si="6"/>
        <v>-133.33333333333334</v>
      </c>
      <c r="N16" s="51">
        <f t="shared" si="6"/>
        <v>-133.33333333333334</v>
      </c>
      <c r="O16" s="52">
        <v>-1600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spans="1:28" x14ac:dyDescent="0.2">
      <c r="A17" s="36"/>
      <c r="B17" s="49" t="s">
        <v>21</v>
      </c>
      <c r="C17" s="50">
        <f>$O$17/12</f>
        <v>-216.66666666666666</v>
      </c>
      <c r="D17" s="50">
        <f t="shared" ref="D17:N17" si="7">$O$17/12</f>
        <v>-216.66666666666666</v>
      </c>
      <c r="E17" s="50">
        <f t="shared" si="7"/>
        <v>-216.66666666666666</v>
      </c>
      <c r="F17" s="50">
        <f t="shared" si="7"/>
        <v>-216.66666666666666</v>
      </c>
      <c r="G17" s="50">
        <f t="shared" si="7"/>
        <v>-216.66666666666666</v>
      </c>
      <c r="H17" s="50">
        <f t="shared" si="7"/>
        <v>-216.66666666666666</v>
      </c>
      <c r="I17" s="50">
        <f t="shared" si="7"/>
        <v>-216.66666666666666</v>
      </c>
      <c r="J17" s="50">
        <f t="shared" si="7"/>
        <v>-216.66666666666666</v>
      </c>
      <c r="K17" s="50">
        <f t="shared" si="7"/>
        <v>-216.66666666666666</v>
      </c>
      <c r="L17" s="50">
        <f t="shared" si="7"/>
        <v>-216.66666666666666</v>
      </c>
      <c r="M17" s="50">
        <f t="shared" si="7"/>
        <v>-216.66666666666666</v>
      </c>
      <c r="N17" s="51">
        <f t="shared" si="7"/>
        <v>-216.66666666666666</v>
      </c>
      <c r="O17" s="52">
        <v>-2600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spans="1:28" x14ac:dyDescent="0.2">
      <c r="A18" s="36"/>
      <c r="B18" s="49" t="s">
        <v>22</v>
      </c>
      <c r="C18" s="50">
        <f>$O$18/12</f>
        <v>-500</v>
      </c>
      <c r="D18" s="50">
        <f t="shared" ref="D18:N18" si="8">$O$18/12</f>
        <v>-500</v>
      </c>
      <c r="E18" s="50">
        <f t="shared" si="8"/>
        <v>-500</v>
      </c>
      <c r="F18" s="50">
        <f t="shared" si="8"/>
        <v>-500</v>
      </c>
      <c r="G18" s="50">
        <f t="shared" si="8"/>
        <v>-500</v>
      </c>
      <c r="H18" s="50">
        <f t="shared" si="8"/>
        <v>-500</v>
      </c>
      <c r="I18" s="50">
        <f t="shared" si="8"/>
        <v>-500</v>
      </c>
      <c r="J18" s="50">
        <f t="shared" si="8"/>
        <v>-500</v>
      </c>
      <c r="K18" s="50">
        <f t="shared" si="8"/>
        <v>-500</v>
      </c>
      <c r="L18" s="50">
        <f t="shared" si="8"/>
        <v>-500</v>
      </c>
      <c r="M18" s="50">
        <f t="shared" si="8"/>
        <v>-500</v>
      </c>
      <c r="N18" s="51">
        <f t="shared" si="8"/>
        <v>-500</v>
      </c>
      <c r="O18" s="52">
        <v>-6000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spans="1:28" x14ac:dyDescent="0.2">
      <c r="A19" s="36"/>
      <c r="B19" s="49" t="s">
        <v>23</v>
      </c>
      <c r="C19" s="50">
        <f>$O$19/12</f>
        <v>-333.33333333333331</v>
      </c>
      <c r="D19" s="50">
        <f t="shared" ref="D19:N19" si="9">$O$19/12</f>
        <v>-333.33333333333331</v>
      </c>
      <c r="E19" s="50">
        <f t="shared" si="9"/>
        <v>-333.33333333333331</v>
      </c>
      <c r="F19" s="50">
        <f t="shared" si="9"/>
        <v>-333.33333333333331</v>
      </c>
      <c r="G19" s="50">
        <f t="shared" si="9"/>
        <v>-333.33333333333331</v>
      </c>
      <c r="H19" s="50">
        <f t="shared" si="9"/>
        <v>-333.33333333333331</v>
      </c>
      <c r="I19" s="50">
        <f t="shared" si="9"/>
        <v>-333.33333333333331</v>
      </c>
      <c r="J19" s="50">
        <f t="shared" si="9"/>
        <v>-333.33333333333331</v>
      </c>
      <c r="K19" s="50">
        <f t="shared" si="9"/>
        <v>-333.33333333333331</v>
      </c>
      <c r="L19" s="50">
        <f t="shared" si="9"/>
        <v>-333.33333333333331</v>
      </c>
      <c r="M19" s="50">
        <f t="shared" si="9"/>
        <v>-333.33333333333331</v>
      </c>
      <c r="N19" s="51">
        <f t="shared" si="9"/>
        <v>-333.33333333333331</v>
      </c>
      <c r="O19" s="52">
        <v>-4000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</row>
    <row r="20" spans="1:28" ht="13.5" thickBot="1" x14ac:dyDescent="0.25">
      <c r="A20" s="36"/>
      <c r="B20" s="53" t="s">
        <v>24</v>
      </c>
      <c r="C20" s="54">
        <f>SUM(C8:C19)</f>
        <v>-5477.0930687367818</v>
      </c>
      <c r="D20" s="54">
        <f t="shared" ref="D20:N20" si="10">SUM(D8:D19)</f>
        <v>4555.7263913191537</v>
      </c>
      <c r="E20" s="54">
        <f t="shared" si="10"/>
        <v>6549.5958572257541</v>
      </c>
      <c r="F20" s="54">
        <f t="shared" si="10"/>
        <v>6128.5172412611419</v>
      </c>
      <c r="G20" s="54">
        <f t="shared" si="10"/>
        <v>7768.9163292392359</v>
      </c>
      <c r="H20" s="54">
        <f t="shared" si="10"/>
        <v>19314.276524980072</v>
      </c>
      <c r="I20" s="54">
        <f t="shared" si="10"/>
        <v>21404.835354808281</v>
      </c>
      <c r="J20" s="54">
        <f t="shared" si="10"/>
        <v>9240.016825536115</v>
      </c>
      <c r="K20" s="54">
        <f t="shared" si="10"/>
        <v>4533.5579666784843</v>
      </c>
      <c r="L20" s="54">
        <f t="shared" si="10"/>
        <v>9770.2310766964965</v>
      </c>
      <c r="M20" s="54">
        <f t="shared" si="10"/>
        <v>34277.874803300045</v>
      </c>
      <c r="N20" s="55">
        <f t="shared" si="10"/>
        <v>3425.1337776983141</v>
      </c>
      <c r="O20" s="56">
        <f>SUM(O8:O19)</f>
        <v>121491.58908000629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</row>
    <row r="21" spans="1:28" ht="13.5" thickTop="1" x14ac:dyDescent="0.2">
      <c r="A21" s="36"/>
      <c r="B21" s="49" t="s">
        <v>26</v>
      </c>
      <c r="C21" s="50">
        <f>$O$21/12</f>
        <v>-3037.2897270001572</v>
      </c>
      <c r="D21" s="50">
        <f t="shared" ref="D21:N21" si="11">$O$21/12</f>
        <v>-3037.2897270001572</v>
      </c>
      <c r="E21" s="50">
        <f t="shared" si="11"/>
        <v>-3037.2897270001572</v>
      </c>
      <c r="F21" s="50">
        <f t="shared" si="11"/>
        <v>-3037.2897270001572</v>
      </c>
      <c r="G21" s="50">
        <f t="shared" si="11"/>
        <v>-3037.2897270001572</v>
      </c>
      <c r="H21" s="50">
        <f t="shared" si="11"/>
        <v>-3037.2897270001572</v>
      </c>
      <c r="I21" s="50">
        <f t="shared" si="11"/>
        <v>-3037.2897270001572</v>
      </c>
      <c r="J21" s="50">
        <f t="shared" si="11"/>
        <v>-3037.2897270001572</v>
      </c>
      <c r="K21" s="50">
        <f t="shared" si="11"/>
        <v>-3037.2897270001572</v>
      </c>
      <c r="L21" s="50">
        <f t="shared" si="11"/>
        <v>-3037.2897270001572</v>
      </c>
      <c r="M21" s="50">
        <f t="shared" si="11"/>
        <v>-3037.2897270001572</v>
      </c>
      <c r="N21" s="51">
        <f t="shared" si="11"/>
        <v>-3037.2897270001572</v>
      </c>
      <c r="O21" s="57">
        <f>-O20*0.3</f>
        <v>-36447.476724001885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</row>
    <row r="22" spans="1:28" x14ac:dyDescent="0.2">
      <c r="A22" s="36"/>
      <c r="B22" s="49" t="s">
        <v>25</v>
      </c>
      <c r="C22" s="58">
        <f>$O$22/12</f>
        <v>-4000</v>
      </c>
      <c r="D22" s="58">
        <f t="shared" ref="D22:N22" si="12">$O$22/12</f>
        <v>-4000</v>
      </c>
      <c r="E22" s="58">
        <f t="shared" si="12"/>
        <v>-4000</v>
      </c>
      <c r="F22" s="58">
        <f t="shared" si="12"/>
        <v>-4000</v>
      </c>
      <c r="G22" s="58">
        <f t="shared" si="12"/>
        <v>-4000</v>
      </c>
      <c r="H22" s="58">
        <f t="shared" si="12"/>
        <v>-4000</v>
      </c>
      <c r="I22" s="58">
        <f t="shared" si="12"/>
        <v>-4000</v>
      </c>
      <c r="J22" s="58">
        <f t="shared" si="12"/>
        <v>-4000</v>
      </c>
      <c r="K22" s="58">
        <f t="shared" si="12"/>
        <v>-4000</v>
      </c>
      <c r="L22" s="58">
        <f t="shared" si="12"/>
        <v>-4000</v>
      </c>
      <c r="M22" s="58">
        <f t="shared" si="12"/>
        <v>-4000</v>
      </c>
      <c r="N22" s="59">
        <f t="shared" si="12"/>
        <v>-4000</v>
      </c>
      <c r="O22" s="60">
        <v>-48000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</row>
    <row r="23" spans="1:28" x14ac:dyDescent="0.2">
      <c r="A23" s="36"/>
      <c r="B23" s="49" t="s">
        <v>44</v>
      </c>
      <c r="C23" s="58">
        <f>$O$23/12</f>
        <v>-416.66666666666669</v>
      </c>
      <c r="D23" s="58">
        <f t="shared" ref="D23:N23" si="13">$O$23/12</f>
        <v>-416.66666666666669</v>
      </c>
      <c r="E23" s="58">
        <f t="shared" si="13"/>
        <v>-416.66666666666669</v>
      </c>
      <c r="F23" s="58">
        <f t="shared" si="13"/>
        <v>-416.66666666666669</v>
      </c>
      <c r="G23" s="58">
        <f t="shared" si="13"/>
        <v>-416.66666666666669</v>
      </c>
      <c r="H23" s="58">
        <f t="shared" si="13"/>
        <v>-416.66666666666669</v>
      </c>
      <c r="I23" s="58">
        <f t="shared" si="13"/>
        <v>-416.66666666666669</v>
      </c>
      <c r="J23" s="58">
        <f t="shared" si="13"/>
        <v>-416.66666666666669</v>
      </c>
      <c r="K23" s="58">
        <f t="shared" si="13"/>
        <v>-416.66666666666669</v>
      </c>
      <c r="L23" s="58">
        <f t="shared" si="13"/>
        <v>-416.66666666666669</v>
      </c>
      <c r="M23" s="58">
        <f t="shared" si="13"/>
        <v>-416.66666666666669</v>
      </c>
      <c r="N23" s="59">
        <f t="shared" si="13"/>
        <v>-416.66666666666669</v>
      </c>
      <c r="O23" s="60">
        <v>-5000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  <row r="24" spans="1:28" x14ac:dyDescent="0.2">
      <c r="A24" s="36"/>
      <c r="B24" s="49" t="s">
        <v>45</v>
      </c>
      <c r="C24" s="58">
        <f>$O$24/12</f>
        <v>-833.33333333333337</v>
      </c>
      <c r="D24" s="58">
        <f t="shared" ref="D24:N24" si="14">$O$24/12</f>
        <v>-833.33333333333337</v>
      </c>
      <c r="E24" s="58">
        <f t="shared" si="14"/>
        <v>-833.33333333333337</v>
      </c>
      <c r="F24" s="58">
        <f t="shared" si="14"/>
        <v>-833.33333333333337</v>
      </c>
      <c r="G24" s="58">
        <f t="shared" si="14"/>
        <v>-833.33333333333337</v>
      </c>
      <c r="H24" s="58">
        <f t="shared" si="14"/>
        <v>-833.33333333333337</v>
      </c>
      <c r="I24" s="58">
        <f t="shared" si="14"/>
        <v>-833.33333333333337</v>
      </c>
      <c r="J24" s="58">
        <f t="shared" si="14"/>
        <v>-833.33333333333337</v>
      </c>
      <c r="K24" s="58">
        <f t="shared" si="14"/>
        <v>-833.33333333333337</v>
      </c>
      <c r="L24" s="58">
        <f t="shared" si="14"/>
        <v>-833.33333333333337</v>
      </c>
      <c r="M24" s="58">
        <f t="shared" si="14"/>
        <v>-833.33333333333337</v>
      </c>
      <c r="N24" s="59">
        <f t="shared" si="14"/>
        <v>-833.33333333333337</v>
      </c>
      <c r="O24" s="60">
        <v>-10000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spans="1:28" ht="13.5" thickBot="1" x14ac:dyDescent="0.25">
      <c r="A25" s="36"/>
      <c r="B25" s="45" t="s">
        <v>27</v>
      </c>
      <c r="C25" s="61">
        <f>$O$25/12</f>
        <v>-1250</v>
      </c>
      <c r="D25" s="61">
        <f t="shared" ref="D25:N25" si="15">$O$25/12</f>
        <v>-1250</v>
      </c>
      <c r="E25" s="61">
        <f t="shared" si="15"/>
        <v>-1250</v>
      </c>
      <c r="F25" s="61">
        <f t="shared" si="15"/>
        <v>-1250</v>
      </c>
      <c r="G25" s="61">
        <f t="shared" si="15"/>
        <v>-1250</v>
      </c>
      <c r="H25" s="61">
        <f t="shared" si="15"/>
        <v>-1250</v>
      </c>
      <c r="I25" s="61">
        <f t="shared" si="15"/>
        <v>-1250</v>
      </c>
      <c r="J25" s="61">
        <f t="shared" si="15"/>
        <v>-1250</v>
      </c>
      <c r="K25" s="61">
        <f t="shared" si="15"/>
        <v>-1250</v>
      </c>
      <c r="L25" s="61">
        <f t="shared" si="15"/>
        <v>-1250</v>
      </c>
      <c r="M25" s="61">
        <f t="shared" si="15"/>
        <v>-1250</v>
      </c>
      <c r="N25" s="62">
        <f t="shared" si="15"/>
        <v>-1250</v>
      </c>
      <c r="O25" s="63">
        <v>-15000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</row>
    <row r="26" spans="1:28" ht="13.5" thickBot="1" x14ac:dyDescent="0.25">
      <c r="A26" s="36"/>
      <c r="B26" s="45" t="s">
        <v>28</v>
      </c>
      <c r="C26" s="61">
        <f>SUM(C20:C25)</f>
        <v>-15014.382795736939</v>
      </c>
      <c r="D26" s="61">
        <f t="shared" ref="D26:N26" si="16">SUM(D20:D25)</f>
        <v>-4981.5633356810031</v>
      </c>
      <c r="E26" s="61">
        <f t="shared" si="16"/>
        <v>-2987.6938697744031</v>
      </c>
      <c r="F26" s="61">
        <f t="shared" si="16"/>
        <v>-3408.7724857390153</v>
      </c>
      <c r="G26" s="61">
        <f t="shared" si="16"/>
        <v>-1768.3733977609209</v>
      </c>
      <c r="H26" s="61">
        <f t="shared" si="16"/>
        <v>9776.9867979799146</v>
      </c>
      <c r="I26" s="61">
        <f t="shared" si="16"/>
        <v>11867.545627808126</v>
      </c>
      <c r="J26" s="61">
        <f t="shared" si="16"/>
        <v>-297.27290146404277</v>
      </c>
      <c r="K26" s="61">
        <f t="shared" si="16"/>
        <v>-5003.7317603216725</v>
      </c>
      <c r="L26" s="61">
        <f t="shared" si="16"/>
        <v>232.94134969633888</v>
      </c>
      <c r="M26" s="61">
        <f t="shared" si="16"/>
        <v>24740.585076299889</v>
      </c>
      <c r="N26" s="62">
        <f t="shared" si="16"/>
        <v>-6112.1559493018431</v>
      </c>
      <c r="O26" s="63">
        <f>SUM(O20:O25)</f>
        <v>7044.112356004407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</row>
    <row r="27" spans="1:28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</row>
    <row r="28" spans="1:28" x14ac:dyDescent="0.2">
      <c r="A28" s="36"/>
      <c r="B28" s="36" t="s">
        <v>46</v>
      </c>
      <c r="C28" s="36">
        <v>8000</v>
      </c>
      <c r="D28" s="36">
        <v>8000</v>
      </c>
      <c r="E28" s="36">
        <v>8000</v>
      </c>
      <c r="F28" s="36">
        <v>8000</v>
      </c>
      <c r="G28" s="36">
        <v>8000</v>
      </c>
      <c r="H28" s="36">
        <v>8000</v>
      </c>
      <c r="I28" s="36">
        <v>8000</v>
      </c>
      <c r="J28" s="36">
        <v>8000</v>
      </c>
      <c r="K28" s="36">
        <v>8000</v>
      </c>
      <c r="L28" s="36">
        <v>8000</v>
      </c>
      <c r="M28" s="36">
        <v>8000</v>
      </c>
      <c r="N28" s="36">
        <v>8000</v>
      </c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</row>
    <row r="29" spans="1:28" x14ac:dyDescent="0.2">
      <c r="A29" s="36"/>
      <c r="B29" s="36"/>
      <c r="C29" s="64">
        <f>C8/C28</f>
        <v>1.2242693172370913</v>
      </c>
      <c r="D29" s="64">
        <f t="shared" ref="D29:N29" si="17">D8/D28</f>
        <v>3.2524043471712005</v>
      </c>
      <c r="E29" s="64">
        <f t="shared" si="17"/>
        <v>3.6554651741920678</v>
      </c>
      <c r="F29" s="64">
        <f t="shared" si="17"/>
        <v>4.1767942800563098</v>
      </c>
      <c r="G29" s="64">
        <f t="shared" si="17"/>
        <v>3.9019508776228906</v>
      </c>
      <c r="H29" s="64">
        <f t="shared" si="17"/>
        <v>6.2358461041256872</v>
      </c>
      <c r="I29" s="64">
        <f t="shared" si="17"/>
        <v>6.6584526916152029</v>
      </c>
      <c r="J29" s="64">
        <f t="shared" si="17"/>
        <v>4.8057840996795873</v>
      </c>
      <c r="K29" s="64">
        <f t="shared" si="17"/>
        <v>3.2479229988571801</v>
      </c>
      <c r="L29" s="64">
        <f t="shared" si="17"/>
        <v>4.3065167687367314</v>
      </c>
      <c r="M29" s="64">
        <f t="shared" si="17"/>
        <v>9.260738355296855</v>
      </c>
      <c r="N29" s="64">
        <f t="shared" si="17"/>
        <v>3.0238549854091983</v>
      </c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</row>
    <row r="30" spans="1:28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</row>
    <row r="31" spans="1:28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</row>
    <row r="32" spans="1:28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spans="1:28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</row>
    <row r="34" spans="1:28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spans="1:28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1:28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</row>
    <row r="37" spans="1:28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</row>
    <row r="38" spans="1:28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</row>
    <row r="39" spans="1:28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</row>
    <row r="40" spans="1:28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</row>
    <row r="41" spans="1:28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  <row r="42" spans="1:28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spans="1:28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spans="1:28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spans="1:28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spans="1:28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1:28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  <row r="49" spans="1:28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</row>
    <row r="50" spans="1:28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</row>
    <row r="51" spans="1:28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1:28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</row>
    <row r="53" spans="1:28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</row>
    <row r="54" spans="1:28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</row>
    <row r="55" spans="1:28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</row>
    <row r="56" spans="1:28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</row>
    <row r="57" spans="1:28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</row>
    <row r="58" spans="1:28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</row>
    <row r="59" spans="1:28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</row>
  </sheetData>
  <mergeCells count="1">
    <mergeCell ref="C4:O4"/>
  </mergeCells>
  <phoneticPr fontId="0" type="noConversion"/>
  <pageMargins left="0.7" right="0.7" top="0.78740157499999996" bottom="0.78740157499999996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43"/>
  <sheetViews>
    <sheetView zoomScaleNormal="100" zoomScaleSheetLayoutView="100" workbookViewId="0">
      <selection activeCell="C45" sqref="C45"/>
    </sheetView>
  </sheetViews>
  <sheetFormatPr baseColWidth="10" defaultRowHeight="12.75" x14ac:dyDescent="0.2"/>
  <cols>
    <col min="1" max="1" width="4.7109375" customWidth="1"/>
    <col min="2" max="2" width="18.7109375" bestFit="1" customWidth="1"/>
    <col min="3" max="3" width="11.7109375" bestFit="1" customWidth="1"/>
    <col min="4" max="4" width="12" bestFit="1" customWidth="1"/>
    <col min="5" max="5" width="11.7109375" bestFit="1" customWidth="1"/>
    <col min="6" max="6" width="12" bestFit="1" customWidth="1"/>
    <col min="7" max="7" width="11.85546875" bestFit="1" customWidth="1"/>
    <col min="8" max="14" width="12" bestFit="1" customWidth="1"/>
    <col min="15" max="15" width="12.85546875" bestFit="1" customWidth="1"/>
  </cols>
  <sheetData>
    <row r="3" spans="2:15" x14ac:dyDescent="0.2">
      <c r="B3" s="3"/>
    </row>
    <row r="4" spans="2:15" x14ac:dyDescent="0.2">
      <c r="B4" s="3"/>
    </row>
    <row r="5" spans="2:15" ht="20.25" x14ac:dyDescent="0.3">
      <c r="B5" s="7"/>
      <c r="C5" s="34" t="s">
        <v>29</v>
      </c>
      <c r="D5" s="35"/>
      <c r="E5" s="35"/>
      <c r="F5" s="35"/>
    </row>
    <row r="6" spans="2:15" ht="13.5" thickBot="1" x14ac:dyDescent="0.25">
      <c r="B6" s="8"/>
      <c r="C6" s="9" t="s">
        <v>0</v>
      </c>
      <c r="D6" s="14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4" t="s">
        <v>11</v>
      </c>
      <c r="O6" s="6" t="s">
        <v>12</v>
      </c>
    </row>
    <row r="7" spans="2:15" x14ac:dyDescent="0.2">
      <c r="B7" s="7" t="s">
        <v>36</v>
      </c>
      <c r="C7" s="10">
        <v>2786</v>
      </c>
      <c r="D7" s="15">
        <v>10828</v>
      </c>
      <c r="E7" s="15">
        <v>27181</v>
      </c>
      <c r="F7" s="15">
        <v>23461</v>
      </c>
      <c r="G7" s="15">
        <v>21082</v>
      </c>
      <c r="H7" s="15">
        <v>16591</v>
      </c>
      <c r="I7" s="15">
        <v>28919</v>
      </c>
      <c r="J7" s="15">
        <v>23316</v>
      </c>
      <c r="K7" s="15">
        <v>16093</v>
      </c>
      <c r="L7" s="15">
        <v>16820</v>
      </c>
      <c r="M7" s="15">
        <v>46819</v>
      </c>
      <c r="N7" s="15">
        <v>15313</v>
      </c>
      <c r="O7" s="5">
        <f t="shared" ref="O7:O13" si="0">SUM(C7:N7)</f>
        <v>249209</v>
      </c>
    </row>
    <row r="8" spans="2:15" ht="13.5" thickBot="1" x14ac:dyDescent="0.25">
      <c r="B8" s="23" t="s">
        <v>38</v>
      </c>
      <c r="C8" s="24">
        <f>C7/$O$7</f>
        <v>1.1179371531525747E-2</v>
      </c>
      <c r="D8" s="25">
        <f t="shared" ref="D8:N8" si="1">D7/$O$7</f>
        <v>4.344947413616683E-2</v>
      </c>
      <c r="E8" s="25">
        <f t="shared" si="1"/>
        <v>0.109069094615363</v>
      </c>
      <c r="F8" s="25">
        <f t="shared" si="1"/>
        <v>9.4141864860418367E-2</v>
      </c>
      <c r="G8" s="25">
        <f t="shared" si="1"/>
        <v>8.459566067036102E-2</v>
      </c>
      <c r="H8" s="25">
        <f t="shared" si="1"/>
        <v>6.6574642167818984E-2</v>
      </c>
      <c r="I8" s="25">
        <f t="shared" si="1"/>
        <v>0.11604316056001188</v>
      </c>
      <c r="J8" s="25">
        <f t="shared" si="1"/>
        <v>9.3560023915669172E-2</v>
      </c>
      <c r="K8" s="25">
        <f t="shared" si="1"/>
        <v>6.4576319474818331E-2</v>
      </c>
      <c r="L8" s="25">
        <f t="shared" si="1"/>
        <v>6.749354959090563E-2</v>
      </c>
      <c r="M8" s="25">
        <f t="shared" si="1"/>
        <v>0.18787042201525628</v>
      </c>
      <c r="N8" s="25">
        <f t="shared" si="1"/>
        <v>6.1446416461684771E-2</v>
      </c>
      <c r="O8" s="26">
        <f t="shared" si="0"/>
        <v>1</v>
      </c>
    </row>
    <row r="9" spans="2:15" x14ac:dyDescent="0.2">
      <c r="B9" s="7"/>
      <c r="C9" s="11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"/>
    </row>
    <row r="10" spans="2:15" x14ac:dyDescent="0.2">
      <c r="B10" s="7" t="s">
        <v>37</v>
      </c>
      <c r="C10" s="12">
        <v>10456</v>
      </c>
      <c r="D10" s="17">
        <v>23595</v>
      </c>
      <c r="E10" s="17">
        <v>8197</v>
      </c>
      <c r="F10" s="17">
        <v>18638</v>
      </c>
      <c r="G10" s="17">
        <v>18431</v>
      </c>
      <c r="H10" s="17">
        <v>50328</v>
      </c>
      <c r="I10" s="17">
        <v>40064</v>
      </c>
      <c r="J10" s="17">
        <v>25934</v>
      </c>
      <c r="K10" s="17">
        <v>17118</v>
      </c>
      <c r="L10" s="17">
        <v>28212</v>
      </c>
      <c r="M10" s="17">
        <v>47669</v>
      </c>
      <c r="N10" s="17">
        <v>15534</v>
      </c>
      <c r="O10" s="2">
        <f t="shared" si="0"/>
        <v>304176</v>
      </c>
    </row>
    <row r="11" spans="2:15" ht="13.5" thickBot="1" x14ac:dyDescent="0.25">
      <c r="B11" s="23" t="s">
        <v>38</v>
      </c>
      <c r="C11" s="24">
        <f>C10/$O$10</f>
        <v>3.4374835621482303E-2</v>
      </c>
      <c r="D11" s="25">
        <f t="shared" ref="D11:N11" si="2">D10/$O$10</f>
        <v>7.7570222502761563E-2</v>
      </c>
      <c r="E11" s="25">
        <f t="shared" si="2"/>
        <v>2.6948214191783705E-2</v>
      </c>
      <c r="F11" s="25">
        <f t="shared" si="2"/>
        <v>6.1273736257955923E-2</v>
      </c>
      <c r="G11" s="25">
        <f t="shared" si="2"/>
        <v>6.0593209194676763E-2</v>
      </c>
      <c r="H11" s="25">
        <f t="shared" si="2"/>
        <v>0.16545684077639261</v>
      </c>
      <c r="I11" s="25">
        <f t="shared" si="2"/>
        <v>0.13171321866287938</v>
      </c>
      <c r="J11" s="25">
        <f t="shared" si="2"/>
        <v>8.5259849560780601E-2</v>
      </c>
      <c r="K11" s="25">
        <f t="shared" si="2"/>
        <v>5.6276629319867447E-2</v>
      </c>
      <c r="L11" s="25">
        <f t="shared" si="2"/>
        <v>9.2748934827205295E-2</v>
      </c>
      <c r="M11" s="25">
        <f t="shared" si="2"/>
        <v>0.15671519120509178</v>
      </c>
      <c r="N11" s="25">
        <f t="shared" si="2"/>
        <v>5.1069117879122612E-2</v>
      </c>
      <c r="O11" s="26">
        <f t="shared" si="0"/>
        <v>0.99999999999999989</v>
      </c>
    </row>
    <row r="12" spans="2:15" x14ac:dyDescent="0.2">
      <c r="B12" s="7"/>
      <c r="C12" s="11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"/>
    </row>
    <row r="13" spans="2:15" ht="13.5" thickBot="1" x14ac:dyDescent="0.25">
      <c r="B13" s="19" t="s">
        <v>30</v>
      </c>
      <c r="C13" s="20">
        <f>(C8+C11)/2</f>
        <v>2.2777103576504025E-2</v>
      </c>
      <c r="D13" s="21">
        <f t="shared" ref="D13:N13" si="3">(D8+D11)/2</f>
        <v>6.0509848319464196E-2</v>
      </c>
      <c r="E13" s="21">
        <f t="shared" si="3"/>
        <v>6.8008654403573357E-2</v>
      </c>
      <c r="F13" s="21">
        <f t="shared" si="3"/>
        <v>7.7707800559187148E-2</v>
      </c>
      <c r="G13" s="21">
        <f t="shared" si="3"/>
        <v>7.2594434932518895E-2</v>
      </c>
      <c r="H13" s="21">
        <f t="shared" si="3"/>
        <v>0.1160157414721058</v>
      </c>
      <c r="I13" s="21">
        <f t="shared" si="3"/>
        <v>0.12387818961144563</v>
      </c>
      <c r="J13" s="21">
        <f t="shared" si="3"/>
        <v>8.9409936738224893E-2</v>
      </c>
      <c r="K13" s="21">
        <f t="shared" si="3"/>
        <v>6.0426474397342889E-2</v>
      </c>
      <c r="L13" s="21">
        <f t="shared" si="3"/>
        <v>8.0121242209055463E-2</v>
      </c>
      <c r="M13" s="21">
        <f t="shared" si="3"/>
        <v>0.17229280661017404</v>
      </c>
      <c r="N13" s="21">
        <f t="shared" si="3"/>
        <v>5.6257767170403691E-2</v>
      </c>
      <c r="O13" s="22">
        <f t="shared" si="0"/>
        <v>0.99999999999999978</v>
      </c>
    </row>
    <row r="14" spans="2:15" ht="13.5" thickTop="1" x14ac:dyDescent="0.2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2:15" x14ac:dyDescent="0.2">
      <c r="B15" s="3"/>
    </row>
    <row r="16" spans="2:15" x14ac:dyDescent="0.2">
      <c r="B16" s="3"/>
    </row>
    <row r="17" spans="2:15" x14ac:dyDescent="0.2">
      <c r="B17" s="3"/>
    </row>
    <row r="18" spans="2:15" x14ac:dyDescent="0.2">
      <c r="B18" s="3"/>
    </row>
    <row r="19" spans="2:15" x14ac:dyDescent="0.2">
      <c r="B19" s="3"/>
    </row>
    <row r="20" spans="2:15" x14ac:dyDescent="0.2">
      <c r="B20" s="3"/>
    </row>
    <row r="21" spans="2:15" ht="20.25" x14ac:dyDescent="0.3">
      <c r="B21" s="7"/>
      <c r="C21" s="34" t="s">
        <v>14</v>
      </c>
      <c r="D21" s="35"/>
      <c r="E21" s="35"/>
      <c r="F21" s="35"/>
    </row>
    <row r="22" spans="2:15" ht="13.5" thickBot="1" x14ac:dyDescent="0.25">
      <c r="B22" s="8"/>
      <c r="C22" s="9" t="s">
        <v>0</v>
      </c>
      <c r="D22" s="14" t="s">
        <v>1</v>
      </c>
      <c r="E22" s="14" t="s">
        <v>2</v>
      </c>
      <c r="F22" s="14" t="s">
        <v>3</v>
      </c>
      <c r="G22" s="14" t="s">
        <v>4</v>
      </c>
      <c r="H22" s="14" t="s">
        <v>5</v>
      </c>
      <c r="I22" s="14" t="s">
        <v>6</v>
      </c>
      <c r="J22" s="14" t="s">
        <v>7</v>
      </c>
      <c r="K22" s="14" t="s">
        <v>8</v>
      </c>
      <c r="L22" s="14" t="s">
        <v>9</v>
      </c>
      <c r="M22" s="14" t="s">
        <v>10</v>
      </c>
      <c r="N22" s="14" t="s">
        <v>11</v>
      </c>
      <c r="O22" s="6" t="s">
        <v>12</v>
      </c>
    </row>
    <row r="23" spans="2:15" x14ac:dyDescent="0.2">
      <c r="B23" s="7" t="s">
        <v>32</v>
      </c>
      <c r="C23" s="10">
        <v>3561</v>
      </c>
      <c r="D23" s="15">
        <v>677</v>
      </c>
      <c r="E23" s="15">
        <v>576</v>
      </c>
      <c r="F23" s="15">
        <v>3547</v>
      </c>
      <c r="G23" s="15">
        <v>7073</v>
      </c>
      <c r="H23" s="15">
        <v>10424</v>
      </c>
      <c r="I23" s="15">
        <v>9843</v>
      </c>
      <c r="J23" s="15">
        <v>6323</v>
      </c>
      <c r="K23" s="15">
        <v>5036</v>
      </c>
      <c r="L23" s="15">
        <v>16880</v>
      </c>
      <c r="M23" s="15">
        <v>9502</v>
      </c>
      <c r="N23" s="15">
        <v>1544</v>
      </c>
      <c r="O23" s="5">
        <f>SUM(C23:N23)</f>
        <v>74986</v>
      </c>
    </row>
    <row r="24" spans="2:15" ht="13.5" thickBot="1" x14ac:dyDescent="0.25">
      <c r="B24" s="23" t="s">
        <v>33</v>
      </c>
      <c r="C24" s="28">
        <f>C23/$O$7</f>
        <v>1.4289211063805882E-2</v>
      </c>
      <c r="D24" s="30">
        <f t="shared" ref="D24:N24" si="4">D23/$O$7</f>
        <v>2.716595307553098E-3</v>
      </c>
      <c r="E24" s="30">
        <f t="shared" si="4"/>
        <v>2.3113129943140094E-3</v>
      </c>
      <c r="F24" s="30">
        <f t="shared" si="4"/>
        <v>1.4233033317416306E-2</v>
      </c>
      <c r="G24" s="30">
        <f t="shared" si="4"/>
        <v>2.8381800015248246E-2</v>
      </c>
      <c r="H24" s="30">
        <f t="shared" si="4"/>
        <v>4.182834488321048E-2</v>
      </c>
      <c r="I24" s="30">
        <f t="shared" si="4"/>
        <v>3.9496968408043051E-2</v>
      </c>
      <c r="J24" s="30">
        <f t="shared" si="4"/>
        <v>2.5372277887235211E-2</v>
      </c>
      <c r="K24" s="30">
        <f t="shared" si="4"/>
        <v>2.0207937915564848E-2</v>
      </c>
      <c r="L24" s="30">
        <f t="shared" si="4"/>
        <v>6.7734311361146674E-2</v>
      </c>
      <c r="M24" s="30">
        <f t="shared" si="4"/>
        <v>3.8128639013839789E-2</v>
      </c>
      <c r="N24" s="30">
        <f t="shared" si="4"/>
        <v>6.1956028875361641E-3</v>
      </c>
      <c r="O24" s="32">
        <f>SUM(C24:N24)</f>
        <v>0.30089603505491375</v>
      </c>
    </row>
    <row r="25" spans="2:15" x14ac:dyDescent="0.2">
      <c r="B25" s="7"/>
      <c r="C25" s="13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"/>
    </row>
    <row r="26" spans="2:15" x14ac:dyDescent="0.2">
      <c r="B26" s="7" t="s">
        <v>34</v>
      </c>
      <c r="C26" s="12">
        <v>9399</v>
      </c>
      <c r="D26" s="17">
        <v>6009</v>
      </c>
      <c r="E26" s="17">
        <v>4845</v>
      </c>
      <c r="F26" s="17">
        <v>9853</v>
      </c>
      <c r="G26" s="17">
        <v>8315</v>
      </c>
      <c r="H26" s="17">
        <v>19871</v>
      </c>
      <c r="I26" s="17">
        <v>5419</v>
      </c>
      <c r="J26" s="17">
        <v>14868</v>
      </c>
      <c r="K26" s="17">
        <v>7130</v>
      </c>
      <c r="L26" s="17">
        <v>11498</v>
      </c>
      <c r="M26" s="17">
        <v>13695</v>
      </c>
      <c r="N26" s="17">
        <v>5186</v>
      </c>
      <c r="O26" s="2">
        <f>SUM(C26:N26)</f>
        <v>116088</v>
      </c>
    </row>
    <row r="27" spans="2:15" ht="13.5" thickBot="1" x14ac:dyDescent="0.25">
      <c r="B27" s="23" t="s">
        <v>35</v>
      </c>
      <c r="C27" s="24">
        <f>C26/$O$10</f>
        <v>3.0899873757298406E-2</v>
      </c>
      <c r="D27" s="25">
        <f t="shared" ref="D27:N27" si="5">D26/$O$10</f>
        <v>1.9755010257219506E-2</v>
      </c>
      <c r="E27" s="25">
        <f t="shared" si="5"/>
        <v>1.5928278365157013E-2</v>
      </c>
      <c r="F27" s="25">
        <f t="shared" si="5"/>
        <v>3.2392430698016936E-2</v>
      </c>
      <c r="G27" s="25">
        <f t="shared" si="5"/>
        <v>2.7336147493556361E-2</v>
      </c>
      <c r="H27" s="25">
        <f t="shared" si="5"/>
        <v>6.5327310504444791E-2</v>
      </c>
      <c r="I27" s="25">
        <f t="shared" si="5"/>
        <v>1.7815343748356215E-2</v>
      </c>
      <c r="J27" s="25">
        <f t="shared" si="5"/>
        <v>4.8879596023354899E-2</v>
      </c>
      <c r="K27" s="25">
        <f t="shared" si="5"/>
        <v>2.3440376624059754E-2</v>
      </c>
      <c r="L27" s="25">
        <f t="shared" si="5"/>
        <v>3.7800483930356107E-2</v>
      </c>
      <c r="M27" s="25">
        <f t="shared" si="5"/>
        <v>4.5023275998106363E-2</v>
      </c>
      <c r="N27" s="25">
        <f t="shared" si="5"/>
        <v>1.7049339855872914E-2</v>
      </c>
      <c r="O27" s="32">
        <f>SUM(C27:N27)</f>
        <v>0.38164746725579929</v>
      </c>
    </row>
    <row r="28" spans="2:15" x14ac:dyDescent="0.2">
      <c r="B28" s="7"/>
      <c r="C28" s="29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2:15" ht="13.5" thickBot="1" x14ac:dyDescent="0.25">
      <c r="B29" s="19" t="s">
        <v>30</v>
      </c>
      <c r="C29" s="20">
        <f t="shared" ref="C29:O29" si="6">(C24+C27)/2</f>
        <v>2.2594542410552143E-2</v>
      </c>
      <c r="D29" s="21">
        <f t="shared" si="6"/>
        <v>1.1235802782386301E-2</v>
      </c>
      <c r="E29" s="21">
        <f t="shared" si="6"/>
        <v>9.1197956797355109E-3</v>
      </c>
      <c r="F29" s="21">
        <f t="shared" si="6"/>
        <v>2.3312732007716622E-2</v>
      </c>
      <c r="G29" s="21">
        <f t="shared" si="6"/>
        <v>2.7858973754402303E-2</v>
      </c>
      <c r="H29" s="21">
        <f t="shared" si="6"/>
        <v>5.3577827693827636E-2</v>
      </c>
      <c r="I29" s="21">
        <f t="shared" si="6"/>
        <v>2.8656156078199633E-2</v>
      </c>
      <c r="J29" s="21">
        <f t="shared" si="6"/>
        <v>3.7125936955295057E-2</v>
      </c>
      <c r="K29" s="21">
        <f t="shared" si="6"/>
        <v>2.1824157269812301E-2</v>
      </c>
      <c r="L29" s="21">
        <f t="shared" si="6"/>
        <v>5.276739764575139E-2</v>
      </c>
      <c r="M29" s="21">
        <f t="shared" si="6"/>
        <v>4.157595750597308E-2</v>
      </c>
      <c r="N29" s="21">
        <f t="shared" si="6"/>
        <v>1.1622471371704539E-2</v>
      </c>
      <c r="O29" s="33">
        <f t="shared" si="6"/>
        <v>0.34127175115535652</v>
      </c>
    </row>
    <row r="30" spans="2:15" ht="13.5" thickTop="1" x14ac:dyDescent="0.2">
      <c r="B30" s="3"/>
    </row>
    <row r="31" spans="2:15" x14ac:dyDescent="0.2">
      <c r="B31" s="3"/>
      <c r="O31" s="2"/>
    </row>
    <row r="32" spans="2:15" x14ac:dyDescent="0.2">
      <c r="B32" s="3"/>
    </row>
    <row r="33" spans="2:15" x14ac:dyDescent="0.2">
      <c r="B33" s="3"/>
    </row>
    <row r="34" spans="2:15" ht="20.25" x14ac:dyDescent="0.3">
      <c r="B34" s="7"/>
      <c r="C34" s="34" t="s">
        <v>39</v>
      </c>
      <c r="D34" s="35"/>
      <c r="E34" s="35"/>
      <c r="F34" s="35"/>
    </row>
    <row r="35" spans="2:15" ht="13.5" thickBot="1" x14ac:dyDescent="0.25">
      <c r="B35" s="8"/>
      <c r="C35" s="9" t="s">
        <v>0</v>
      </c>
      <c r="D35" s="14" t="s">
        <v>1</v>
      </c>
      <c r="E35" s="14" t="s">
        <v>2</v>
      </c>
      <c r="F35" s="14" t="s">
        <v>3</v>
      </c>
      <c r="G35" s="14" t="s">
        <v>4</v>
      </c>
      <c r="H35" s="14" t="s">
        <v>5</v>
      </c>
      <c r="I35" s="14" t="s">
        <v>6</v>
      </c>
      <c r="J35" s="14" t="s">
        <v>7</v>
      </c>
      <c r="K35" s="14" t="s">
        <v>8</v>
      </c>
      <c r="L35" s="14" t="s">
        <v>9</v>
      </c>
      <c r="M35" s="14" t="s">
        <v>10</v>
      </c>
      <c r="N35" s="14" t="s">
        <v>11</v>
      </c>
      <c r="O35" s="6" t="s">
        <v>12</v>
      </c>
    </row>
    <row r="36" spans="2:15" x14ac:dyDescent="0.2">
      <c r="B36" s="7" t="s">
        <v>40</v>
      </c>
      <c r="C36" s="10">
        <v>0</v>
      </c>
      <c r="D36" s="15">
        <v>0</v>
      </c>
      <c r="E36" s="15">
        <v>779</v>
      </c>
      <c r="F36" s="15">
        <v>5945</v>
      </c>
      <c r="G36" s="15">
        <v>10793</v>
      </c>
      <c r="H36" s="15">
        <v>8305</v>
      </c>
      <c r="I36" s="15">
        <v>8421</v>
      </c>
      <c r="J36" s="15">
        <v>4716</v>
      </c>
      <c r="K36" s="15">
        <v>5551</v>
      </c>
      <c r="L36" s="15">
        <v>7760</v>
      </c>
      <c r="M36" s="15">
        <v>8716</v>
      </c>
      <c r="N36" s="15">
        <v>4812</v>
      </c>
      <c r="O36" s="5">
        <f>SUM(C36:N36)</f>
        <v>65798</v>
      </c>
    </row>
    <row r="37" spans="2:15" ht="13.5" thickBot="1" x14ac:dyDescent="0.25">
      <c r="B37" s="23" t="s">
        <v>33</v>
      </c>
      <c r="C37" s="28">
        <f>C36/$O$7</f>
        <v>0</v>
      </c>
      <c r="D37" s="30">
        <f t="shared" ref="D37:N37" si="7">D36/$O$7</f>
        <v>0</v>
      </c>
      <c r="E37" s="30">
        <f t="shared" si="7"/>
        <v>3.1258903169628705E-3</v>
      </c>
      <c r="F37" s="30">
        <f t="shared" si="7"/>
        <v>2.3855478734716645E-2</v>
      </c>
      <c r="G37" s="30">
        <f t="shared" si="7"/>
        <v>4.3309029770192888E-2</v>
      </c>
      <c r="H37" s="30">
        <f t="shared" si="7"/>
        <v>3.3325441697530989E-2</v>
      </c>
      <c r="I37" s="30">
        <f t="shared" si="7"/>
        <v>3.3790914453330337E-2</v>
      </c>
      <c r="J37" s="30">
        <f t="shared" si="7"/>
        <v>1.8923875140945953E-2</v>
      </c>
      <c r="K37" s="30">
        <f t="shared" si="7"/>
        <v>2.2274476443467129E-2</v>
      </c>
      <c r="L37" s="30">
        <f t="shared" si="7"/>
        <v>3.1138522284508183E-2</v>
      </c>
      <c r="M37" s="30">
        <f t="shared" si="7"/>
        <v>3.4974659823682128E-2</v>
      </c>
      <c r="N37" s="30">
        <f t="shared" si="7"/>
        <v>1.930909397333162E-2</v>
      </c>
      <c r="O37" s="32">
        <f>SUM(C37:N37)</f>
        <v>0.26402738263866882</v>
      </c>
    </row>
    <row r="38" spans="2:15" x14ac:dyDescent="0.2">
      <c r="B38" s="7"/>
      <c r="C38" s="13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"/>
    </row>
    <row r="39" spans="2:15" x14ac:dyDescent="0.2">
      <c r="B39" s="7" t="s">
        <v>41</v>
      </c>
      <c r="C39" s="12">
        <v>5062</v>
      </c>
      <c r="D39" s="17">
        <v>8168</v>
      </c>
      <c r="E39" s="17">
        <v>9689</v>
      </c>
      <c r="F39" s="17">
        <v>9029</v>
      </c>
      <c r="G39" s="17">
        <v>9726</v>
      </c>
      <c r="H39" s="17">
        <v>8774</v>
      </c>
      <c r="I39" s="17">
        <v>9372</v>
      </c>
      <c r="J39" s="17">
        <v>2845</v>
      </c>
      <c r="K39" s="17">
        <v>11749</v>
      </c>
      <c r="L39" s="17">
        <v>13446</v>
      </c>
      <c r="M39" s="17">
        <v>12195</v>
      </c>
      <c r="N39" s="17">
        <v>9522</v>
      </c>
      <c r="O39" s="2">
        <f>SUM(C39:N39)</f>
        <v>109577</v>
      </c>
    </row>
    <row r="40" spans="2:15" ht="13.5" thickBot="1" x14ac:dyDescent="0.25">
      <c r="B40" s="23" t="s">
        <v>35</v>
      </c>
      <c r="C40" s="24">
        <f>C39/$O$10</f>
        <v>1.6641681131976224E-2</v>
      </c>
      <c r="D40" s="25">
        <f t="shared" ref="D40:N40" si="8">D39/$O$10</f>
        <v>2.6852874651517544E-2</v>
      </c>
      <c r="E40" s="25">
        <f t="shared" si="8"/>
        <v>3.1853269159960021E-2</v>
      </c>
      <c r="F40" s="25">
        <f t="shared" si="8"/>
        <v>2.9683472726316343E-2</v>
      </c>
      <c r="G40" s="25">
        <f t="shared" si="8"/>
        <v>3.1974909263058231E-2</v>
      </c>
      <c r="H40" s="25">
        <f t="shared" si="8"/>
        <v>2.8845142286044921E-2</v>
      </c>
      <c r="I40" s="25">
        <f t="shared" si="8"/>
        <v>3.0811109357740257E-2</v>
      </c>
      <c r="J40" s="25">
        <f t="shared" si="8"/>
        <v>9.353137657145863E-3</v>
      </c>
      <c r="K40" s="25">
        <f t="shared" si="8"/>
        <v>3.862566408921151E-2</v>
      </c>
      <c r="L40" s="25">
        <f t="shared" si="8"/>
        <v>4.420467097995897E-2</v>
      </c>
      <c r="M40" s="25">
        <f t="shared" si="8"/>
        <v>4.0091920467097995E-2</v>
      </c>
      <c r="N40" s="25">
        <f t="shared" si="8"/>
        <v>3.1304244910841092E-2</v>
      </c>
      <c r="O40" s="32">
        <f>SUM(C40:N40)</f>
        <v>0.36024209668086898</v>
      </c>
    </row>
    <row r="41" spans="2:15" x14ac:dyDescent="0.2">
      <c r="B41" s="7"/>
      <c r="C41" s="29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2:15" ht="13.5" thickBot="1" x14ac:dyDescent="0.25">
      <c r="B42" s="19" t="s">
        <v>30</v>
      </c>
      <c r="C42" s="20">
        <f t="shared" ref="C42:O42" si="9">(C37+C40)/2</f>
        <v>8.3208405659881118E-3</v>
      </c>
      <c r="D42" s="21">
        <f t="shared" si="9"/>
        <v>1.3426437325758772E-2</v>
      </c>
      <c r="E42" s="21">
        <f t="shared" si="9"/>
        <v>1.7489579738461446E-2</v>
      </c>
      <c r="F42" s="21">
        <f t="shared" si="9"/>
        <v>2.6769475730516495E-2</v>
      </c>
      <c r="G42" s="21">
        <f t="shared" si="9"/>
        <v>3.7641969516625559E-2</v>
      </c>
      <c r="H42" s="21">
        <f t="shared" si="9"/>
        <v>3.1085291991787955E-2</v>
      </c>
      <c r="I42" s="21">
        <f t="shared" si="9"/>
        <v>3.2301011905535297E-2</v>
      </c>
      <c r="J42" s="21">
        <f t="shared" si="9"/>
        <v>1.4138506399045908E-2</v>
      </c>
      <c r="K42" s="21">
        <f t="shared" si="9"/>
        <v>3.0450070266339321E-2</v>
      </c>
      <c r="L42" s="21">
        <f t="shared" si="9"/>
        <v>3.7671596632233573E-2</v>
      </c>
      <c r="M42" s="21">
        <f t="shared" si="9"/>
        <v>3.7533290145390058E-2</v>
      </c>
      <c r="N42" s="21">
        <f t="shared" si="9"/>
        <v>2.5306669442086357E-2</v>
      </c>
      <c r="O42" s="33">
        <f t="shared" si="9"/>
        <v>0.3121347396597689</v>
      </c>
    </row>
    <row r="43" spans="2:15" ht="13.5" thickTop="1" x14ac:dyDescent="0.2">
      <c r="F43" s="27"/>
    </row>
  </sheetData>
  <mergeCells count="3">
    <mergeCell ref="C21:F21"/>
    <mergeCell ref="C5:F5"/>
    <mergeCell ref="C34:F34"/>
  </mergeCells>
  <phoneticPr fontId="0" type="noConversion"/>
  <pageMargins left="0.7" right="0.7" top="0.78740157499999996" bottom="0.78740157499999996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Planung 2014</vt:lpstr>
      <vt:lpstr>Nebenrechnung Umsätze Saison</vt:lpstr>
      <vt:lpstr>'Planung 2014'!Druckbereich</vt:lpstr>
    </vt:vector>
  </TitlesOfParts>
  <Company>TenneT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Schröder, Axel</dc:creator>
  <cp:lastModifiedBy>Axel Schröder</cp:lastModifiedBy>
  <cp:lastPrinted>2015-10-13T14:05:52Z</cp:lastPrinted>
  <dcterms:created xsi:type="dcterms:W3CDTF">2014-03-04T07:34:48Z</dcterms:created>
  <dcterms:modified xsi:type="dcterms:W3CDTF">2015-10-13T15:07:53Z</dcterms:modified>
</cp:coreProperties>
</file>